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ff_Segreteria\Desktop\"/>
    </mc:Choice>
  </mc:AlternateContent>
  <bookViews>
    <workbookView xWindow="0" yWindow="0" windowWidth="28770" windowHeight="10995"/>
  </bookViews>
  <sheets>
    <sheet name="canone unico patrimonia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E45" i="1" s="1"/>
  <c r="F45" i="1" s="1"/>
  <c r="C42" i="1"/>
  <c r="E42" i="1" s="1"/>
  <c r="F42" i="1" s="1"/>
  <c r="C43" i="1"/>
  <c r="E43" i="1" s="1"/>
  <c r="F43" i="1" s="1"/>
  <c r="C44" i="1"/>
  <c r="E44" i="1" s="1"/>
  <c r="F44" i="1" s="1"/>
  <c r="C41" i="1"/>
  <c r="C39" i="1"/>
  <c r="C22" i="1"/>
  <c r="E22" i="1" s="1"/>
  <c r="F22" i="1" s="1"/>
  <c r="C21" i="1"/>
  <c r="E21" i="1" s="1"/>
  <c r="F21" i="1" s="1"/>
  <c r="C20" i="1"/>
  <c r="E20" i="1" s="1"/>
  <c r="F20" i="1" s="1"/>
  <c r="C19" i="1"/>
  <c r="C18" i="1"/>
  <c r="C17" i="1"/>
  <c r="C16" i="1"/>
  <c r="E16" i="1" s="1"/>
  <c r="F16" i="1" s="1"/>
  <c r="C14" i="1"/>
  <c r="E14" i="1" s="1"/>
  <c r="F14" i="1" s="1"/>
  <c r="C13" i="1"/>
  <c r="E13" i="1" s="1"/>
  <c r="F13" i="1" s="1"/>
  <c r="C10" i="1"/>
  <c r="E10" i="1" s="1"/>
  <c r="F10" i="1" s="1"/>
  <c r="C9" i="1"/>
  <c r="E9" i="1" s="1"/>
  <c r="F9" i="1" s="1"/>
  <c r="E19" i="1"/>
  <c r="F19" i="1" s="1"/>
  <c r="E17" i="1"/>
  <c r="F17" i="1" s="1"/>
  <c r="E18" i="1"/>
  <c r="F18" i="1" s="1"/>
  <c r="E30" i="1"/>
  <c r="F30" i="1" s="1"/>
  <c r="E26" i="1"/>
  <c r="F26" i="1" s="1"/>
  <c r="C30" i="1"/>
  <c r="C29" i="1"/>
  <c r="E29" i="1" s="1"/>
  <c r="F29" i="1" s="1"/>
  <c r="C26" i="1"/>
  <c r="C25" i="1"/>
  <c r="E25" i="1" s="1"/>
  <c r="F25" i="1" s="1"/>
  <c r="C15" i="1"/>
  <c r="E15" i="1" s="1"/>
  <c r="F15" i="1" s="1"/>
  <c r="C38" i="1"/>
  <c r="C40" i="1"/>
  <c r="E28" i="1"/>
  <c r="F28" i="1" s="1"/>
  <c r="E24" i="1"/>
  <c r="F24" i="1" s="1"/>
  <c r="E11" i="1"/>
  <c r="F11" i="1" s="1"/>
  <c r="E39" i="1" l="1"/>
  <c r="F39" i="1" s="1"/>
  <c r="E40" i="1"/>
  <c r="F40" i="1" s="1"/>
  <c r="E41" i="1"/>
  <c r="F41" i="1" s="1"/>
  <c r="E46" i="1"/>
  <c r="F46" i="1" s="1"/>
  <c r="E47" i="1"/>
  <c r="F47" i="1" s="1"/>
  <c r="E48" i="1"/>
  <c r="F48" i="1" s="1"/>
  <c r="E49" i="1"/>
  <c r="F49" i="1" s="1"/>
  <c r="E8" i="1" l="1"/>
  <c r="E12" i="1"/>
  <c r="E23" i="1"/>
  <c r="E27" i="1"/>
  <c r="E31" i="1"/>
  <c r="E32" i="1"/>
  <c r="E33" i="1"/>
  <c r="E34" i="1"/>
  <c r="E35" i="1"/>
  <c r="E36" i="1"/>
  <c r="E37" i="1"/>
  <c r="E38" i="1"/>
  <c r="E7" i="1" l="1"/>
  <c r="F7" i="1" s="1"/>
  <c r="F23" i="1"/>
  <c r="F31" i="1"/>
  <c r="F33" i="1"/>
  <c r="F35" i="1"/>
  <c r="F37" i="1"/>
  <c r="F8" i="1"/>
  <c r="F12" i="1"/>
  <c r="F27" i="1"/>
  <c r="F32" i="1"/>
  <c r="F34" i="1"/>
  <c r="F36" i="1"/>
  <c r="F38" i="1"/>
</calcChain>
</file>

<file path=xl/sharedStrings.xml><?xml version="1.0" encoding="utf-8"?>
<sst xmlns="http://schemas.openxmlformats.org/spreadsheetml/2006/main" count="95" uniqueCount="54">
  <si>
    <t>DISPLAY LUMINOSI FINO   1 MQ</t>
  </si>
  <si>
    <t>DISPLAY LUMINOSI FINO A 1 MQ - DURATA 1 MESE</t>
  </si>
  <si>
    <t>DISPLAY LUMINOSI OLTRE   1 MQ</t>
  </si>
  <si>
    <t>DISPLAY LUMINOSI OLTRE  1 MQ - DURATA 1 MESE</t>
  </si>
  <si>
    <t>PUBBLICITA' EFFETTUATA A MEZZO DI APPARECCHI AMPLIFICATORI</t>
  </si>
  <si>
    <t>PUBBLICITA' EFFETTUATA CON PROIEZIONI GIONALIERA</t>
  </si>
  <si>
    <t>PUBBLICITA' CON PALLONI FRENATI</t>
  </si>
  <si>
    <t>PUBBLICITA' CON AEROMOBILI</t>
  </si>
  <si>
    <t>PUBBLICITA' - INSEGNE ANNUALE - INSEGNE FINO A 1 MQ</t>
  </si>
  <si>
    <t>PUBBLICITA'- INSEGNE ANNUALE - INSEGNE OLTRE MQ 1</t>
  </si>
  <si>
    <t>AUTOVEICOLI DI PROPRIETA', PUBBLICITA' ANNUALE PROPRIO CONTO CON PORTATA &lt; A KG. 3000</t>
  </si>
  <si>
    <t>AUTOVEICOLI DI PROPRIETA', PUBBLICITA' ANNUALE PROPRIO CONTO CON PORTATA &gt; A KG. 3000</t>
  </si>
  <si>
    <t>P</t>
  </si>
  <si>
    <t>T</t>
  </si>
  <si>
    <t>TARIFFA PRECEDENTE</t>
  </si>
  <si>
    <t>TARIFFA STANDARD CANONE</t>
  </si>
  <si>
    <t>PERCENTUALE DI VARIAZIONE COEFFICIENTI</t>
  </si>
  <si>
    <t>PUBBLICITA' EFFETTUATA MEDIANTE DISTRIBUZIONE DI MANIFESTINI O ALTRO MATERIALE, AL GIORNO E A PERSONA</t>
  </si>
  <si>
    <t xml:space="preserve">COEFFICIENTI </t>
  </si>
  <si>
    <t>PUBBLICITA' - INSEGNE MENSILE FINO A 1 MQ</t>
  </si>
  <si>
    <t xml:space="preserve">PUBBLICITA' - INSEGNE MENSILE OLTRE 1 MQ </t>
  </si>
  <si>
    <t>PUBBLICITA' EFFETTUATA CON STRISCIONI CHE ATTRAVERSANO STRADE O PIAZZE FINO 1 MQ PER OGNI 15 GIORNI O FRAZIONE</t>
  </si>
  <si>
    <t>PUBBLICITA' EFFETTUATA CON STRISCIONI CHE ATTRAVERSANO STRADE O PIAZZE OLTRE 1 MQ PER OGNI 15 GIORNI O FRAZIONE</t>
  </si>
  <si>
    <t>PUBBLICITA' FONICA</t>
  </si>
  <si>
    <t xml:space="preserve">CATEGORIA DI ESPOSIZIONE PUBBLICITARIA </t>
  </si>
  <si>
    <t>MOTOVEICOLI E VEICOLI NON COMPRESI NEI PUNTI PRECEDENTI, PUBBLICITA' ANNUALE PROPRIO CONTO</t>
  </si>
  <si>
    <t>TARIFFE E COEFFICIENTI CANONE UNICO ESPOSIZIONI PUBBLICITARIE E PUBBLICHE AFFISSIONI</t>
  </si>
  <si>
    <t>TARIFFA CANONE UNICO AL MQ</t>
  </si>
  <si>
    <t>AFFISSIONI PUBBLICHE  FINO A 1 MQ  -  10 GIORNI</t>
  </si>
  <si>
    <t>AFFISSIONI PUBBLICHE  OLTRE A 1 MQ  -  10 GIORNI</t>
  </si>
  <si>
    <t>AFFISSIONI PUBBLICHE  FINO A 1 MQ  -  PER OGNI 5 GIORNI O FRAZIONE OLTRE I 10 GIORNI</t>
  </si>
  <si>
    <t>AFFISSIONI PUBBLICHE  OLTRE A 1 MQ  -  PER OGNI 5 GIORNI O FRAZIONE OLTRE I 10 GIORNI</t>
  </si>
  <si>
    <t>PUBBLICITA'- INSEGNE ANNUALE - INSEGNE OLTRE I 5,5 MQ  E FINO AI 8,5</t>
  </si>
  <si>
    <t>PUBBLICITA'- INSEGNE ANNUALE - INSEGNE OLTRE I 8,5 MQ</t>
  </si>
  <si>
    <t>PUBBLICITA'- INSEGNE MENSILE - INSEGNE OLTRE I 5,5 MQ  E FINO AI 8,5</t>
  </si>
  <si>
    <t>PUBBLICITA'- INSEGNE MENSILE - INSEGNE OLTRE I 8,5 MQ</t>
  </si>
  <si>
    <t>DISPLAY LUMINOSI OLTRE   I 8,5 MQ</t>
  </si>
  <si>
    <t>DISPLAY LUMINOSI OLTRE   I 5,5 MQ  E FINO AI 8,5 MQ</t>
  </si>
  <si>
    <t>DISPLAY LUMINOSI OLTRE   I 5,5 MQ  E FINO AI 8,5 MQ - DURATA 1 MESE</t>
  </si>
  <si>
    <t>DISPLAY LUMINOSI OLTRE   I 8,5 MQ - DURATA 1 MESE</t>
  </si>
  <si>
    <t>PUBBLICITA' - INSEGNE ANNUALE - INSEGNE FINO A 1 MQ - LUMINOSA O ILLUMINATA</t>
  </si>
  <si>
    <t>PUBBLICITA'- INSEGNE ANNUALE - INSEGNE OLTRE MQ 1 - LUMINOSA O ILLUMINATA</t>
  </si>
  <si>
    <t>PUBBLICITA'- INSEGNE ANNUALE - INSEGNE OLTRE I 5,5 MQ  E FINO AI 8,5 - LUMINOSA O ILLUMINATA</t>
  </si>
  <si>
    <t>PUBBLICITA'- INSEGNE ANNUALE - INSEGNE OLTRE I 8,5 MQ - LUMINOSA O ILLUMINATA</t>
  </si>
  <si>
    <t>PUBBLICITA' - INSEGNE MENSILE FINO A 1 MQ - LUMINOSA O ILLUMINATA</t>
  </si>
  <si>
    <t>PUBBLICITA' - INSEGNE MENSILE OLTRE 1 MQ - LUMINOSA O ILLUMINATA</t>
  </si>
  <si>
    <t>PUBBLICITA'- INSEGNE MENSILE - INSEGNE OLTRE I 5,5 MQ  E FINO AI 8,5 - LUMINOSA O ILLUMINATA</t>
  </si>
  <si>
    <t>PUBBLICITA'- INSEGNE MENSILE - INSEGNE OLTRE I 8,5 MQ - LUMINOSA O ILLUMINATA</t>
  </si>
  <si>
    <t>AFFISSIONI PUBBLICHE  OLTRE A 1 MQ  -  10 GIORNI - COSTITUITI DA NUMERO FOGLI COMPRESI TRA 8 E 12</t>
  </si>
  <si>
    <t>AFFISSIONI PUBBLICHE  OLTRE A 1 MQ  -  10 GIORNI - COSTITUITI DA NUMERO FOGLI OLTRE I 12</t>
  </si>
  <si>
    <t>AFFISSIONI PUBBLICHE  OLTRE A 1 MQ  -  PER OGNI 5 GIORNI O FRAZIONE OLTRE I 10 GIORNI - COSTITUITI DA NUMERO FOGLI COMPRESI TRA 8 E 12</t>
  </si>
  <si>
    <t>AFFISSIONI PUBBLICHE  OLTRE A 1 MQ  -  PER OGNI 5 GIORNI O FRAZIONE OLTRE I 10 GIORNI - COSTITUITI DA NUMERO FOGLI OLTRE I 12</t>
  </si>
  <si>
    <t>P - PERMANENTE T - TEMPORANEA</t>
  </si>
  <si>
    <t>COMUNE DI AZEGLIO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</si>
</sst>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2" fontId="0" fillId="5" borderId="0" xfId="0" applyNumberFormat="1" applyFill="1" applyBorder="1" applyProtection="1">
      <protection locked="0"/>
    </xf>
    <xf numFmtId="43" fontId="3" fillId="4" borderId="0" xfId="1" applyNumberFormat="1" applyFont="1" applyFill="1" applyBorder="1" applyAlignment="1">
      <alignment horizontal="center" vertical="center"/>
    </xf>
    <xf numFmtId="9" fontId="0" fillId="0" borderId="0" xfId="2" applyFont="1" applyBorder="1"/>
    <xf numFmtId="0" fontId="0" fillId="4" borderId="0" xfId="0" applyFill="1" applyBorder="1"/>
    <xf numFmtId="0" fontId="0" fillId="0" borderId="0" xfId="0" applyBorder="1"/>
    <xf numFmtId="43" fontId="1" fillId="4" borderId="0" xfId="1" applyNumberFormat="1" applyFont="1" applyFill="1" applyBorder="1"/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9" fontId="0" fillId="3" borderId="0" xfId="2" applyFont="1" applyFill="1" applyBorder="1"/>
    <xf numFmtId="0" fontId="0" fillId="4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4" borderId="0" xfId="0" applyNumberFormat="1" applyFill="1" applyBorder="1" applyAlignment="1">
      <alignment horizontal="right"/>
    </xf>
    <xf numFmtId="0" fontId="0" fillId="0" borderId="0" xfId="0" applyFill="1" applyBorder="1"/>
    <xf numFmtId="164" fontId="0" fillId="4" borderId="0" xfId="0" applyNumberFormat="1" applyFill="1" applyBorder="1"/>
    <xf numFmtId="0" fontId="0" fillId="4" borderId="0" xfId="0" applyFill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16" zoomScale="90" zoomScaleNormal="90" workbookViewId="0">
      <selection activeCell="A11" sqref="A11"/>
    </sheetView>
  </sheetViews>
  <sheetFormatPr defaultColWidth="9.140625" defaultRowHeight="15" x14ac:dyDescent="0.25"/>
  <cols>
    <col min="1" max="1" width="127.28515625" style="4" customWidth="1"/>
    <col min="2" max="2" width="15.7109375" style="5" customWidth="1"/>
    <col min="3" max="3" width="12" style="5" bestFit="1" customWidth="1"/>
    <col min="4" max="4" width="17.28515625" style="4" bestFit="1" customWidth="1"/>
    <col min="5" max="5" width="12.28515625" style="4" bestFit="1" customWidth="1"/>
    <col min="6" max="6" width="17.42578125" style="6" customWidth="1"/>
    <col min="7" max="7" width="24.28515625" style="3" hidden="1" customWidth="1"/>
    <col min="8" max="12" width="9.140625" style="5"/>
    <col min="13" max="13" width="11.140625" style="5" bestFit="1" customWidth="1"/>
    <col min="14" max="16384" width="9.140625" style="5"/>
  </cols>
  <sheetData>
    <row r="1" spans="1:7" x14ac:dyDescent="0.25">
      <c r="A1" s="4" t="s">
        <v>53</v>
      </c>
    </row>
    <row r="2" spans="1:7" x14ac:dyDescent="0.25">
      <c r="A2" s="4" t="s">
        <v>26</v>
      </c>
    </row>
    <row r="5" spans="1:7" ht="40.9" customHeight="1" x14ac:dyDescent="0.25">
      <c r="A5" s="17" t="s">
        <v>24</v>
      </c>
      <c r="B5" s="8" t="s">
        <v>52</v>
      </c>
      <c r="C5" s="8" t="s">
        <v>14</v>
      </c>
      <c r="D5" s="7" t="s">
        <v>15</v>
      </c>
      <c r="E5" s="7" t="s">
        <v>18</v>
      </c>
      <c r="F5" s="9" t="s">
        <v>27</v>
      </c>
      <c r="G5" s="8" t="s">
        <v>16</v>
      </c>
    </row>
    <row r="6" spans="1:7" x14ac:dyDescent="0.25">
      <c r="G6" s="10"/>
    </row>
    <row r="7" spans="1:7" ht="15.75" x14ac:dyDescent="0.25">
      <c r="A7" s="11" t="s">
        <v>8</v>
      </c>
      <c r="B7" s="12" t="s">
        <v>12</v>
      </c>
      <c r="C7" s="13">
        <v>11.36</v>
      </c>
      <c r="D7" s="14">
        <v>30</v>
      </c>
      <c r="E7" s="16">
        <f t="shared" ref="E7:E8" si="0">+C7/D7+(C7/D7*G7)</f>
        <v>0.37866666666666665</v>
      </c>
      <c r="F7" s="2">
        <f>+D7*E7</f>
        <v>11.36</v>
      </c>
      <c r="G7" s="10">
        <v>0</v>
      </c>
    </row>
    <row r="8" spans="1:7" ht="15.75" x14ac:dyDescent="0.25">
      <c r="A8" s="11" t="s">
        <v>9</v>
      </c>
      <c r="B8" s="12" t="s">
        <v>12</v>
      </c>
      <c r="C8" s="13">
        <v>17.04</v>
      </c>
      <c r="D8" s="14">
        <v>30</v>
      </c>
      <c r="E8" s="16">
        <f t="shared" si="0"/>
        <v>0.56799999999999995</v>
      </c>
      <c r="F8" s="2">
        <f t="shared" ref="F8:F49" si="1">+D8*E8</f>
        <v>17.04</v>
      </c>
      <c r="G8" s="10">
        <v>0</v>
      </c>
    </row>
    <row r="9" spans="1:7" ht="15.75" x14ac:dyDescent="0.25">
      <c r="A9" s="11" t="s">
        <v>32</v>
      </c>
      <c r="B9" s="12" t="s">
        <v>12</v>
      </c>
      <c r="C9" s="13">
        <f>17.04*1.5</f>
        <v>25.56</v>
      </c>
      <c r="D9" s="14">
        <v>30</v>
      </c>
      <c r="E9" s="16">
        <f t="shared" ref="E9:E10" si="2">+C9/D9+(C9/D9*G9)</f>
        <v>0.85199999999999998</v>
      </c>
      <c r="F9" s="2">
        <f>+D9*E9</f>
        <v>25.56</v>
      </c>
      <c r="G9" s="10"/>
    </row>
    <row r="10" spans="1:7" ht="15.75" x14ac:dyDescent="0.25">
      <c r="A10" s="11" t="s">
        <v>33</v>
      </c>
      <c r="B10" s="12" t="s">
        <v>12</v>
      </c>
      <c r="C10" s="13">
        <f>17.04*2</f>
        <v>34.08</v>
      </c>
      <c r="D10" s="14">
        <v>30</v>
      </c>
      <c r="E10" s="16">
        <f t="shared" si="2"/>
        <v>1.1359999999999999</v>
      </c>
      <c r="F10" s="2">
        <f t="shared" ref="F10" si="3">+D10*E10</f>
        <v>34.08</v>
      </c>
      <c r="G10" s="10"/>
    </row>
    <row r="11" spans="1:7" ht="15.75" x14ac:dyDescent="0.25">
      <c r="A11" s="11" t="s">
        <v>19</v>
      </c>
      <c r="B11" s="12" t="s">
        <v>13</v>
      </c>
      <c r="C11" s="13">
        <v>1.1399999999999999</v>
      </c>
      <c r="D11" s="14">
        <v>0.6</v>
      </c>
      <c r="E11" s="16">
        <f t="shared" ref="E11" si="4">+C11/D11+(C11/D11*G11)</f>
        <v>1.9</v>
      </c>
      <c r="F11" s="2">
        <f t="shared" ref="F11" si="5">+D11*E11</f>
        <v>1.1399999999999999</v>
      </c>
      <c r="G11" s="10">
        <v>0</v>
      </c>
    </row>
    <row r="12" spans="1:7" ht="15.75" x14ac:dyDescent="0.25">
      <c r="A12" s="11" t="s">
        <v>20</v>
      </c>
      <c r="B12" s="12" t="s">
        <v>13</v>
      </c>
      <c r="C12" s="13">
        <v>1.7</v>
      </c>
      <c r="D12" s="14">
        <v>0.6</v>
      </c>
      <c r="E12" s="16">
        <f t="shared" ref="E12:E49" si="6">+C12/D12+(C12/D12*G11)</f>
        <v>2.8333333333333335</v>
      </c>
      <c r="F12" s="2">
        <f t="shared" si="1"/>
        <v>1.7</v>
      </c>
      <c r="G12" s="10">
        <v>0</v>
      </c>
    </row>
    <row r="13" spans="1:7" ht="15.75" x14ac:dyDescent="0.25">
      <c r="A13" s="11" t="s">
        <v>34</v>
      </c>
      <c r="B13" s="12" t="s">
        <v>13</v>
      </c>
      <c r="C13" s="13">
        <f>1.7*1.5</f>
        <v>2.5499999999999998</v>
      </c>
      <c r="D13" s="14">
        <v>0.6</v>
      </c>
      <c r="E13" s="16">
        <f t="shared" ref="E13" si="7">+C13/D13+(C13/D13*G13)</f>
        <v>4.25</v>
      </c>
      <c r="F13" s="2">
        <f t="shared" si="1"/>
        <v>2.5499999999999998</v>
      </c>
      <c r="G13" s="10"/>
    </row>
    <row r="14" spans="1:7" ht="15.75" x14ac:dyDescent="0.25">
      <c r="A14" s="11" t="s">
        <v>35</v>
      </c>
      <c r="B14" s="12" t="s">
        <v>13</v>
      </c>
      <c r="C14" s="13">
        <f>1.7*2</f>
        <v>3.4</v>
      </c>
      <c r="D14" s="14">
        <v>0.6</v>
      </c>
      <c r="E14" s="16">
        <f t="shared" ref="E14" si="8">+C14/D14+(C14/D14*G13)</f>
        <v>5.666666666666667</v>
      </c>
      <c r="F14" s="2">
        <f t="shared" ref="F14" si="9">+D14*E14</f>
        <v>3.4</v>
      </c>
      <c r="G14" s="10"/>
    </row>
    <row r="15" spans="1:7" ht="15.75" x14ac:dyDescent="0.25">
      <c r="A15" s="11" t="s">
        <v>40</v>
      </c>
      <c r="B15" s="12" t="s">
        <v>12</v>
      </c>
      <c r="C15" s="13">
        <f>11.36*2</f>
        <v>22.72</v>
      </c>
      <c r="D15" s="14">
        <v>30</v>
      </c>
      <c r="E15" s="16">
        <f t="shared" ref="E15" si="10">+C15/D15+(C15/D15*G14)</f>
        <v>0.7573333333333333</v>
      </c>
      <c r="F15" s="2">
        <f t="shared" ref="F15" si="11">+D15*E15</f>
        <v>22.72</v>
      </c>
      <c r="G15" s="10"/>
    </row>
    <row r="16" spans="1:7" ht="15.75" x14ac:dyDescent="0.25">
      <c r="A16" s="11" t="s">
        <v>41</v>
      </c>
      <c r="B16" s="12" t="s">
        <v>12</v>
      </c>
      <c r="C16" s="13">
        <f>17.04*2</f>
        <v>34.08</v>
      </c>
      <c r="D16" s="14">
        <v>30</v>
      </c>
      <c r="E16" s="16">
        <f t="shared" ref="E16:E18" si="12">+C16/D16+(C16/D16*G15)</f>
        <v>1.1359999999999999</v>
      </c>
      <c r="F16" s="2">
        <f t="shared" ref="F16:F18" si="13">+D16*E16</f>
        <v>34.08</v>
      </c>
      <c r="G16" s="10"/>
    </row>
    <row r="17" spans="1:7" ht="15.75" x14ac:dyDescent="0.25">
      <c r="A17" s="11" t="s">
        <v>42</v>
      </c>
      <c r="B17" s="12" t="s">
        <v>12</v>
      </c>
      <c r="C17" s="13">
        <f>17.04*1.5+17.04</f>
        <v>42.599999999999994</v>
      </c>
      <c r="D17" s="14">
        <v>30</v>
      </c>
      <c r="E17" s="16">
        <f t="shared" si="12"/>
        <v>1.4199999999999997</v>
      </c>
      <c r="F17" s="2">
        <f t="shared" si="13"/>
        <v>42.599999999999994</v>
      </c>
      <c r="G17" s="10"/>
    </row>
    <row r="18" spans="1:7" ht="15.75" x14ac:dyDescent="0.25">
      <c r="A18" s="11" t="s">
        <v>43</v>
      </c>
      <c r="B18" s="12" t="s">
        <v>12</v>
      </c>
      <c r="C18" s="13">
        <f>17.04*2+17.04</f>
        <v>51.12</v>
      </c>
      <c r="D18" s="14">
        <v>30</v>
      </c>
      <c r="E18" s="16">
        <f t="shared" si="12"/>
        <v>1.704</v>
      </c>
      <c r="F18" s="2">
        <f t="shared" si="13"/>
        <v>51.12</v>
      </c>
      <c r="G18" s="10"/>
    </row>
    <row r="19" spans="1:7" ht="15.75" x14ac:dyDescent="0.25">
      <c r="A19" s="11" t="s">
        <v>44</v>
      </c>
      <c r="B19" s="12" t="s">
        <v>13</v>
      </c>
      <c r="C19" s="13">
        <f>+C11*2</f>
        <v>2.2799999999999998</v>
      </c>
      <c r="D19" s="14">
        <v>0.6</v>
      </c>
      <c r="E19" s="16">
        <f t="shared" ref="E19:E20" si="14">+C19/D19+(C19/D19*G18)</f>
        <v>3.8</v>
      </c>
      <c r="F19" s="2">
        <f t="shared" ref="F19:F20" si="15">+D19*E19</f>
        <v>2.2799999999999998</v>
      </c>
      <c r="G19" s="10"/>
    </row>
    <row r="20" spans="1:7" ht="15.75" x14ac:dyDescent="0.25">
      <c r="A20" s="11" t="s">
        <v>45</v>
      </c>
      <c r="B20" s="12" t="s">
        <v>13</v>
      </c>
      <c r="C20" s="13">
        <f>1.7*2</f>
        <v>3.4</v>
      </c>
      <c r="D20" s="14">
        <v>0.6</v>
      </c>
      <c r="E20" s="16">
        <f t="shared" si="14"/>
        <v>5.666666666666667</v>
      </c>
      <c r="F20" s="2">
        <f t="shared" si="15"/>
        <v>3.4</v>
      </c>
      <c r="G20" s="10"/>
    </row>
    <row r="21" spans="1:7" ht="15.75" x14ac:dyDescent="0.25">
      <c r="A21" s="11" t="s">
        <v>46</v>
      </c>
      <c r="B21" s="12" t="s">
        <v>13</v>
      </c>
      <c r="C21" s="13">
        <f>1.7*2+1.7*0.5</f>
        <v>4.25</v>
      </c>
      <c r="D21" s="14">
        <v>0.6</v>
      </c>
      <c r="E21" s="16">
        <f t="shared" ref="E21:E22" si="16">+C21/D21+(C21/D21*G20)</f>
        <v>7.0833333333333339</v>
      </c>
      <c r="F21" s="2">
        <f t="shared" ref="F21:F22" si="17">+D21*E21</f>
        <v>4.25</v>
      </c>
      <c r="G21" s="10"/>
    </row>
    <row r="22" spans="1:7" ht="15.75" x14ac:dyDescent="0.25">
      <c r="A22" s="11" t="s">
        <v>47</v>
      </c>
      <c r="B22" s="12" t="s">
        <v>13</v>
      </c>
      <c r="C22" s="13">
        <f>1.7*2+1.7*100%</f>
        <v>5.0999999999999996</v>
      </c>
      <c r="D22" s="14">
        <v>0.6</v>
      </c>
      <c r="E22" s="16">
        <f t="shared" si="16"/>
        <v>8.5</v>
      </c>
      <c r="F22" s="2">
        <f t="shared" si="17"/>
        <v>5.0999999999999996</v>
      </c>
      <c r="G22" s="10"/>
    </row>
    <row r="23" spans="1:7" ht="15.75" x14ac:dyDescent="0.25">
      <c r="A23" s="11" t="s">
        <v>0</v>
      </c>
      <c r="B23" s="12" t="s">
        <v>12</v>
      </c>
      <c r="C23" s="13">
        <v>33.049999999999997</v>
      </c>
      <c r="D23" s="14">
        <v>30</v>
      </c>
      <c r="E23" s="16">
        <f>+C23/D23+(C23/D23*G12)</f>
        <v>1.1016666666666666</v>
      </c>
      <c r="F23" s="2">
        <f t="shared" si="1"/>
        <v>33.049999999999997</v>
      </c>
      <c r="G23" s="10">
        <v>0</v>
      </c>
    </row>
    <row r="24" spans="1:7" ht="15.75" x14ac:dyDescent="0.25">
      <c r="A24" s="11" t="s">
        <v>2</v>
      </c>
      <c r="B24" s="12" t="s">
        <v>12</v>
      </c>
      <c r="C24" s="13">
        <v>49.58</v>
      </c>
      <c r="D24" s="14">
        <v>30</v>
      </c>
      <c r="E24" s="16">
        <f>+C24/D24+(C24/D24*G13)</f>
        <v>1.6526666666666665</v>
      </c>
      <c r="F24" s="2">
        <f t="shared" ref="F24:F25" si="18">+D24*E24</f>
        <v>49.58</v>
      </c>
      <c r="G24" s="10"/>
    </row>
    <row r="25" spans="1:7" ht="15.75" x14ac:dyDescent="0.25">
      <c r="A25" s="11" t="s">
        <v>37</v>
      </c>
      <c r="B25" s="12" t="s">
        <v>12</v>
      </c>
      <c r="C25" s="13">
        <f>+C24*1.5</f>
        <v>74.37</v>
      </c>
      <c r="D25" s="14">
        <v>30</v>
      </c>
      <c r="E25" s="16">
        <f>+C25/D25+(C25/D25*G14)</f>
        <v>2.4790000000000001</v>
      </c>
      <c r="F25" s="2">
        <f t="shared" si="18"/>
        <v>74.37</v>
      </c>
      <c r="G25" s="10"/>
    </row>
    <row r="26" spans="1:7" ht="15.75" x14ac:dyDescent="0.25">
      <c r="A26" s="11" t="s">
        <v>36</v>
      </c>
      <c r="B26" s="12" t="s">
        <v>12</v>
      </c>
      <c r="C26" s="13">
        <f>+C24*2</f>
        <v>99.16</v>
      </c>
      <c r="D26" s="14">
        <v>30</v>
      </c>
      <c r="E26" s="16">
        <f>+C26/D26+(C26/D26*G15)</f>
        <v>3.305333333333333</v>
      </c>
      <c r="F26" s="2">
        <f t="shared" ref="F26" si="19">+D26*E26</f>
        <v>99.16</v>
      </c>
      <c r="G26" s="10"/>
    </row>
    <row r="27" spans="1:7" ht="15.75" x14ac:dyDescent="0.25">
      <c r="A27" s="11" t="s">
        <v>1</v>
      </c>
      <c r="B27" s="12" t="s">
        <v>13</v>
      </c>
      <c r="C27" s="13">
        <v>3.31</v>
      </c>
      <c r="D27" s="14">
        <v>0.6</v>
      </c>
      <c r="E27" s="16">
        <f>+C27/D27+(C27/D27*G23)</f>
        <v>5.5166666666666666</v>
      </c>
      <c r="F27" s="2">
        <f t="shared" si="1"/>
        <v>3.31</v>
      </c>
      <c r="G27" s="10">
        <v>0</v>
      </c>
    </row>
    <row r="28" spans="1:7" ht="15.75" x14ac:dyDescent="0.25">
      <c r="A28" s="11" t="s">
        <v>3</v>
      </c>
      <c r="B28" s="12" t="s">
        <v>13</v>
      </c>
      <c r="C28" s="13">
        <v>4.96</v>
      </c>
      <c r="D28" s="14">
        <v>0.6</v>
      </c>
      <c r="E28" s="16">
        <f t="shared" ref="E28" si="20">+C28/D28+(C28/D28*G24)</f>
        <v>8.2666666666666675</v>
      </c>
      <c r="F28" s="2">
        <f t="shared" ref="F28:F29" si="21">+D28*E28</f>
        <v>4.96</v>
      </c>
      <c r="G28" s="10">
        <v>0</v>
      </c>
    </row>
    <row r="29" spans="1:7" ht="15.75" x14ac:dyDescent="0.25">
      <c r="A29" s="11" t="s">
        <v>38</v>
      </c>
      <c r="B29" s="12" t="s">
        <v>13</v>
      </c>
      <c r="C29" s="13">
        <f>+C27*1.5</f>
        <v>4.9649999999999999</v>
      </c>
      <c r="D29" s="14">
        <v>0.6</v>
      </c>
      <c r="E29" s="16">
        <f>+C29/D29+(C29/D29*G25)</f>
        <v>8.2750000000000004</v>
      </c>
      <c r="F29" s="2">
        <f t="shared" si="21"/>
        <v>4.9649999999999999</v>
      </c>
      <c r="G29" s="10"/>
    </row>
    <row r="30" spans="1:7" ht="15.75" x14ac:dyDescent="0.25">
      <c r="A30" s="11" t="s">
        <v>39</v>
      </c>
      <c r="B30" s="12" t="s">
        <v>13</v>
      </c>
      <c r="C30" s="13">
        <f>+C28*2</f>
        <v>9.92</v>
      </c>
      <c r="D30" s="14">
        <v>0.6</v>
      </c>
      <c r="E30" s="16">
        <f t="shared" ref="E30" si="22">+C30/D30+(C30/D30*G26)</f>
        <v>16.533333333333335</v>
      </c>
      <c r="F30" s="2">
        <f t="shared" ref="F30" si="23">+D30*E30</f>
        <v>9.92</v>
      </c>
      <c r="G30" s="10"/>
    </row>
    <row r="31" spans="1:7" ht="15.75" x14ac:dyDescent="0.25">
      <c r="A31" s="11" t="s">
        <v>4</v>
      </c>
      <c r="B31" s="12" t="s">
        <v>13</v>
      </c>
      <c r="C31" s="13">
        <v>6.19</v>
      </c>
      <c r="D31" s="14">
        <v>0.6</v>
      </c>
      <c r="E31" s="16">
        <f>+C31/D31+(C31/D31*G28)</f>
        <v>10.316666666666668</v>
      </c>
      <c r="F31" s="2">
        <f t="shared" si="1"/>
        <v>6.19</v>
      </c>
      <c r="G31" s="10">
        <v>0</v>
      </c>
    </row>
    <row r="32" spans="1:7" ht="15.75" x14ac:dyDescent="0.25">
      <c r="A32" s="11" t="s">
        <v>5</v>
      </c>
      <c r="B32" s="12" t="s">
        <v>13</v>
      </c>
      <c r="C32" s="13">
        <v>2.06</v>
      </c>
      <c r="D32" s="14">
        <v>0.6</v>
      </c>
      <c r="E32" s="16">
        <f t="shared" si="6"/>
        <v>3.4333333333333336</v>
      </c>
      <c r="F32" s="2">
        <f t="shared" si="1"/>
        <v>2.06</v>
      </c>
      <c r="G32" s="10">
        <v>0</v>
      </c>
    </row>
    <row r="33" spans="1:7" ht="15.75" x14ac:dyDescent="0.25">
      <c r="A33" s="11" t="s">
        <v>6</v>
      </c>
      <c r="B33" s="12" t="s">
        <v>12</v>
      </c>
      <c r="C33" s="13">
        <v>24.79</v>
      </c>
      <c r="D33" s="14">
        <v>30</v>
      </c>
      <c r="E33" s="16">
        <f t="shared" si="6"/>
        <v>0.82633333333333325</v>
      </c>
      <c r="F33" s="2">
        <f t="shared" si="1"/>
        <v>24.79</v>
      </c>
      <c r="G33" s="10">
        <v>0</v>
      </c>
    </row>
    <row r="34" spans="1:7" ht="15.75" x14ac:dyDescent="0.25">
      <c r="A34" s="11" t="s">
        <v>7</v>
      </c>
      <c r="B34" s="12" t="s">
        <v>12</v>
      </c>
      <c r="C34" s="13">
        <v>49.57</v>
      </c>
      <c r="D34" s="14">
        <v>30</v>
      </c>
      <c r="E34" s="16">
        <f t="shared" si="6"/>
        <v>1.6523333333333334</v>
      </c>
      <c r="F34" s="2">
        <f t="shared" si="1"/>
        <v>49.57</v>
      </c>
      <c r="G34" s="10">
        <v>0</v>
      </c>
    </row>
    <row r="35" spans="1:7" ht="15.75" x14ac:dyDescent="0.25">
      <c r="A35" s="11" t="s">
        <v>10</v>
      </c>
      <c r="B35" s="12" t="s">
        <v>12</v>
      </c>
      <c r="C35" s="13">
        <v>49.57</v>
      </c>
      <c r="D35" s="14">
        <v>30</v>
      </c>
      <c r="E35" s="16">
        <f t="shared" si="6"/>
        <v>1.6523333333333334</v>
      </c>
      <c r="F35" s="2">
        <f t="shared" si="1"/>
        <v>49.57</v>
      </c>
      <c r="G35" s="10">
        <v>0</v>
      </c>
    </row>
    <row r="36" spans="1:7" ht="15.75" x14ac:dyDescent="0.25">
      <c r="A36" s="11" t="s">
        <v>11</v>
      </c>
      <c r="B36" s="12" t="s">
        <v>12</v>
      </c>
      <c r="C36" s="13">
        <v>74.36</v>
      </c>
      <c r="D36" s="14">
        <v>30</v>
      </c>
      <c r="E36" s="16">
        <f t="shared" si="6"/>
        <v>2.4786666666666668</v>
      </c>
      <c r="F36" s="2">
        <f t="shared" si="1"/>
        <v>74.36</v>
      </c>
      <c r="G36" s="10">
        <v>0</v>
      </c>
    </row>
    <row r="37" spans="1:7" ht="15.75" x14ac:dyDescent="0.25">
      <c r="A37" s="11" t="s">
        <v>25</v>
      </c>
      <c r="B37" s="12" t="s">
        <v>12</v>
      </c>
      <c r="C37" s="13">
        <v>24.78</v>
      </c>
      <c r="D37" s="14">
        <v>30</v>
      </c>
      <c r="E37" s="16">
        <f t="shared" si="6"/>
        <v>0.82600000000000007</v>
      </c>
      <c r="F37" s="2">
        <f t="shared" si="1"/>
        <v>24.78</v>
      </c>
      <c r="G37" s="10">
        <v>0</v>
      </c>
    </row>
    <row r="38" spans="1:7" ht="15.75" x14ac:dyDescent="0.25">
      <c r="A38" s="11" t="s">
        <v>28</v>
      </c>
      <c r="B38" s="12" t="s">
        <v>13</v>
      </c>
      <c r="C38" s="13">
        <f>1.03*1.5</f>
        <v>1.5449999999999999</v>
      </c>
      <c r="D38" s="14">
        <v>0.6</v>
      </c>
      <c r="E38" s="16">
        <f t="shared" si="6"/>
        <v>2.5750000000000002</v>
      </c>
      <c r="F38" s="2">
        <f t="shared" si="1"/>
        <v>1.5450000000000002</v>
      </c>
      <c r="G38" s="10">
        <v>0</v>
      </c>
    </row>
    <row r="39" spans="1:7" ht="15.75" x14ac:dyDescent="0.25">
      <c r="A39" s="11" t="s">
        <v>29</v>
      </c>
      <c r="B39" s="12" t="s">
        <v>13</v>
      </c>
      <c r="C39" s="13">
        <f>1.55*1.5</f>
        <v>2.3250000000000002</v>
      </c>
      <c r="D39" s="14">
        <v>0.6</v>
      </c>
      <c r="E39" s="16">
        <f t="shared" si="6"/>
        <v>3.8750000000000004</v>
      </c>
      <c r="F39" s="2">
        <f t="shared" si="1"/>
        <v>2.3250000000000002</v>
      </c>
      <c r="G39" s="10">
        <v>0</v>
      </c>
    </row>
    <row r="40" spans="1:7" ht="15.75" x14ac:dyDescent="0.25">
      <c r="A40" s="11" t="s">
        <v>30</v>
      </c>
      <c r="B40" s="12" t="s">
        <v>13</v>
      </c>
      <c r="C40" s="13">
        <f>0.3*1.5</f>
        <v>0.44999999999999996</v>
      </c>
      <c r="D40" s="14">
        <v>0.6</v>
      </c>
      <c r="E40" s="16">
        <f t="shared" si="6"/>
        <v>0.75</v>
      </c>
      <c r="F40" s="2">
        <f t="shared" si="1"/>
        <v>0.44999999999999996</v>
      </c>
      <c r="G40" s="10">
        <v>0</v>
      </c>
    </row>
    <row r="41" spans="1:7" ht="15.75" x14ac:dyDescent="0.25">
      <c r="A41" s="11" t="s">
        <v>31</v>
      </c>
      <c r="B41" s="12" t="s">
        <v>13</v>
      </c>
      <c r="C41" s="13">
        <f>0.45*1.5</f>
        <v>0.67500000000000004</v>
      </c>
      <c r="D41" s="14">
        <v>0.6</v>
      </c>
      <c r="E41" s="16">
        <f t="shared" si="6"/>
        <v>1.1250000000000002</v>
      </c>
      <c r="F41" s="2">
        <f t="shared" si="1"/>
        <v>0.67500000000000016</v>
      </c>
      <c r="G41" s="10">
        <v>0</v>
      </c>
    </row>
    <row r="42" spans="1:7" ht="15.75" x14ac:dyDescent="0.25">
      <c r="A42" s="11" t="s">
        <v>48</v>
      </c>
      <c r="B42" s="12" t="s">
        <v>13</v>
      </c>
      <c r="C42" s="13">
        <f>1.55+1.55*50%+1.55*50%</f>
        <v>3.1</v>
      </c>
      <c r="D42" s="14">
        <v>1.6</v>
      </c>
      <c r="E42" s="16">
        <f t="shared" ref="E42:E45" si="24">+C42/D42+(C42/D42*G41)</f>
        <v>1.9375</v>
      </c>
      <c r="F42" s="2">
        <f t="shared" ref="F42:F45" si="25">+D42*E42</f>
        <v>3.1</v>
      </c>
      <c r="G42" s="10"/>
    </row>
    <row r="43" spans="1:7" ht="15.75" x14ac:dyDescent="0.25">
      <c r="A43" s="11" t="s">
        <v>49</v>
      </c>
      <c r="B43" s="12" t="s">
        <v>13</v>
      </c>
      <c r="C43" s="13">
        <f>1.55+1.55*50%+1.55*100%</f>
        <v>3.875</v>
      </c>
      <c r="D43" s="14">
        <v>2.6</v>
      </c>
      <c r="E43" s="16">
        <f t="shared" si="24"/>
        <v>1.4903846153846154</v>
      </c>
      <c r="F43" s="2">
        <f t="shared" si="25"/>
        <v>3.875</v>
      </c>
      <c r="G43" s="10"/>
    </row>
    <row r="44" spans="1:7" ht="15.75" x14ac:dyDescent="0.25">
      <c r="A44" s="11" t="s">
        <v>50</v>
      </c>
      <c r="B44" s="12" t="s">
        <v>13</v>
      </c>
      <c r="C44" s="13">
        <f>0.45*1.5+0.45*50%</f>
        <v>0.9</v>
      </c>
      <c r="D44" s="14">
        <v>3.6</v>
      </c>
      <c r="E44" s="16">
        <f t="shared" si="24"/>
        <v>0.25</v>
      </c>
      <c r="F44" s="2">
        <f t="shared" si="25"/>
        <v>0.9</v>
      </c>
      <c r="G44" s="10"/>
    </row>
    <row r="45" spans="1:7" ht="15.75" x14ac:dyDescent="0.25">
      <c r="A45" s="11" t="s">
        <v>51</v>
      </c>
      <c r="B45" s="12" t="s">
        <v>13</v>
      </c>
      <c r="C45" s="13">
        <f>0.45*1.5+0.45*100%</f>
        <v>1.125</v>
      </c>
      <c r="D45" s="14">
        <v>4.5999999999999996</v>
      </c>
      <c r="E45" s="16">
        <f t="shared" si="24"/>
        <v>0.24456521739130438</v>
      </c>
      <c r="F45" s="2">
        <f t="shared" si="25"/>
        <v>1.125</v>
      </c>
      <c r="G45" s="10"/>
    </row>
    <row r="46" spans="1:7" ht="15.75" x14ac:dyDescent="0.25">
      <c r="A46" s="11" t="s">
        <v>17</v>
      </c>
      <c r="B46" s="12" t="s">
        <v>13</v>
      </c>
      <c r="C46" s="13">
        <v>2.58</v>
      </c>
      <c r="D46" s="14">
        <v>0.6</v>
      </c>
      <c r="E46" s="16">
        <f>+C46/D46+(C46/D46*G41)</f>
        <v>4.3000000000000007</v>
      </c>
      <c r="F46" s="2">
        <f t="shared" si="1"/>
        <v>2.5800000000000005</v>
      </c>
      <c r="G46" s="10">
        <v>0</v>
      </c>
    </row>
    <row r="47" spans="1:7" ht="15.75" x14ac:dyDescent="0.25">
      <c r="A47" s="11" t="s">
        <v>23</v>
      </c>
      <c r="B47" s="12" t="s">
        <v>13</v>
      </c>
      <c r="C47" s="13">
        <v>7.12</v>
      </c>
      <c r="D47" s="14">
        <v>0.6</v>
      </c>
      <c r="E47" s="16">
        <f t="shared" si="6"/>
        <v>11.866666666666667</v>
      </c>
      <c r="F47" s="2">
        <f t="shared" si="1"/>
        <v>7.12</v>
      </c>
      <c r="G47" s="10">
        <v>0</v>
      </c>
    </row>
    <row r="48" spans="1:7" ht="15.75" x14ac:dyDescent="0.25">
      <c r="A48" s="11" t="s">
        <v>21</v>
      </c>
      <c r="B48" s="12" t="s">
        <v>13</v>
      </c>
      <c r="C48" s="13">
        <v>11.36</v>
      </c>
      <c r="D48" s="14">
        <v>0.6</v>
      </c>
      <c r="E48" s="16">
        <f t="shared" si="6"/>
        <v>18.933333333333334</v>
      </c>
      <c r="F48" s="2">
        <f t="shared" si="1"/>
        <v>11.36</v>
      </c>
      <c r="G48" s="10">
        <v>0</v>
      </c>
    </row>
    <row r="49" spans="1:11" ht="15.75" x14ac:dyDescent="0.25">
      <c r="A49" s="11" t="s">
        <v>22</v>
      </c>
      <c r="B49" s="12" t="s">
        <v>13</v>
      </c>
      <c r="C49" s="13">
        <v>17.04</v>
      </c>
      <c r="D49" s="14">
        <v>0.6</v>
      </c>
      <c r="E49" s="16">
        <f t="shared" si="6"/>
        <v>28.4</v>
      </c>
      <c r="F49" s="2">
        <f t="shared" si="1"/>
        <v>17.04</v>
      </c>
      <c r="G49" s="10"/>
    </row>
    <row r="50" spans="1:11" ht="15.75" x14ac:dyDescent="0.25">
      <c r="C50" s="1"/>
      <c r="E50" s="16"/>
      <c r="F50" s="2"/>
    </row>
    <row r="51" spans="1:11" x14ac:dyDescent="0.25">
      <c r="E51" s="16"/>
    </row>
    <row r="52" spans="1:11" x14ac:dyDescent="0.25">
      <c r="E52" s="16"/>
    </row>
    <row r="53" spans="1:11" x14ac:dyDescent="0.25">
      <c r="E53" s="16"/>
      <c r="J53" s="15"/>
      <c r="K53" s="15"/>
    </row>
    <row r="54" spans="1:11" x14ac:dyDescent="0.25">
      <c r="E54" s="16"/>
    </row>
    <row r="55" spans="1:11" x14ac:dyDescent="0.25">
      <c r="E55" s="16"/>
    </row>
    <row r="56" spans="1:11" x14ac:dyDescent="0.25">
      <c r="E56" s="16"/>
    </row>
    <row r="57" spans="1:11" x14ac:dyDescent="0.25">
      <c r="E57" s="16"/>
    </row>
    <row r="58" spans="1:11" x14ac:dyDescent="0.25">
      <c r="E58" s="16"/>
    </row>
    <row r="59" spans="1:11" x14ac:dyDescent="0.25">
      <c r="E59" s="16"/>
    </row>
    <row r="60" spans="1:11" x14ac:dyDescent="0.25">
      <c r="E60" s="16"/>
    </row>
    <row r="61" spans="1:11" x14ac:dyDescent="0.25">
      <c r="E61" s="16"/>
    </row>
  </sheetData>
  <phoneticPr fontId="2" type="noConversion"/>
  <dataValidations count="2">
    <dataValidation type="list" showInputMessage="1" showErrorMessage="1" sqref="B27">
      <formula1>"E,P,T"</formula1>
    </dataValidation>
    <dataValidation type="list" allowBlank="1" showInputMessage="1" showErrorMessage="1" sqref="B28:B49 B7:B26">
      <formula1>"E,P,T"</formula1>
    </dataValidation>
  </dataValidation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canone unico patrimoniale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Uff_Segreteria</cp:lastModifiedBy>
  <cp:lastPrinted>2021-06-05T09:50:30Z</cp:lastPrinted>
  <dcterms:created xsi:type="dcterms:W3CDTF">2020-12-03T08:59:40Z</dcterms:created>
  <dcterms:modified xsi:type="dcterms:W3CDTF">2023-10-03T15:00:36Z</dcterms:modified>
</cp:coreProperties>
</file>